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53222"/>
  <mc:AlternateContent xmlns:mc="http://schemas.openxmlformats.org/markup-compatibility/2006">
    <mc:Choice Requires="x15">
      <x15ac:absPath xmlns:x15ac="http://schemas.microsoft.com/office/spreadsheetml/2010/11/ac" url="E:\Publ 2019\excel\Nová verze\Kap 6\priklady\"/>
    </mc:Choice>
  </mc:AlternateContent>
  <bookViews>
    <workbookView xWindow="-120" yWindow="-120" windowWidth="20730" windowHeight="11160" tabRatio="795"/>
  </bookViews>
  <sheets>
    <sheet name="Úročení" sheetId="19" r:id="rId1"/>
    <sheet name="Hypotéka" sheetId="21" r:id="rId2"/>
    <sheet name="Mimořádné splátky" sheetId="23" r:id="rId3"/>
    <sheet name="Leasing" sheetId="20" r:id="rId4"/>
    <sheet name="Odpisy" sheetId="17" r:id="rId5"/>
    <sheet name="Půjčka-hypotéka" sheetId="5" state="hidden" r:id="rId6"/>
    <sheet name="Investice" sheetId="22" r:id="rId7"/>
  </sheets>
  <calcPr calcId="162913"/>
</workbook>
</file>

<file path=xl/calcChain.xml><?xml version="1.0" encoding="utf-8"?>
<calcChain xmlns="http://schemas.openxmlformats.org/spreadsheetml/2006/main">
  <c r="F18" i="5" l="1"/>
  <c r="F17" i="5"/>
  <c r="F19" i="5" s="1"/>
  <c r="F12" i="5"/>
  <c r="F13" i="5"/>
  <c r="F14" i="5" s="1"/>
  <c r="F8" i="5"/>
  <c r="F7" i="5"/>
  <c r="F9" i="5" s="1"/>
  <c r="B12" i="5"/>
  <c r="B11" i="5"/>
</calcChain>
</file>

<file path=xl/sharedStrings.xml><?xml version="1.0" encoding="utf-8"?>
<sst xmlns="http://schemas.openxmlformats.org/spreadsheetml/2006/main" count="70" uniqueCount="58">
  <si>
    <t>let</t>
  </si>
  <si>
    <t>výše půjčky</t>
  </si>
  <si>
    <t>počet splátek</t>
  </si>
  <si>
    <t>Platba v prvním měsíci</t>
  </si>
  <si>
    <t>úrok:</t>
  </si>
  <si>
    <t>úroková míra</t>
  </si>
  <si>
    <t>jistina</t>
  </si>
  <si>
    <t>celkem</t>
  </si>
  <si>
    <t>pravidelná splátka</t>
  </si>
  <si>
    <t>Výpočet hypotéky se státní podporou</t>
  </si>
  <si>
    <t>státní podpora</t>
  </si>
  <si>
    <t>splátka se st.podporou</t>
  </si>
  <si>
    <r>
      <t>Platba v 60 měsíci</t>
    </r>
    <r>
      <rPr>
        <b/>
        <i/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( 5 let )</t>
    </r>
  </si>
  <si>
    <r>
      <t>Platba v 119 měsíci</t>
    </r>
    <r>
      <rPr>
        <b/>
        <i/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 předposlední )</t>
    </r>
  </si>
  <si>
    <t>Investice A</t>
  </si>
  <si>
    <t>Investice B</t>
  </si>
  <si>
    <t>Investice C</t>
  </si>
  <si>
    <t>Jak se mi ovlivní výše pravidelných splátek půjčky</t>
  </si>
  <si>
    <t>při 2% státní podpoře (hypoteční úvěr) ?</t>
  </si>
  <si>
    <t>Úroková míra</t>
  </si>
  <si>
    <t>Doba úročení</t>
  </si>
  <si>
    <t>Daň z úroků</t>
  </si>
  <si>
    <t>Skupina</t>
  </si>
  <si>
    <t>Doba</t>
  </si>
  <si>
    <t>Sazba</t>
  </si>
  <si>
    <t>Koeficient</t>
  </si>
  <si>
    <t>Číslo</t>
  </si>
  <si>
    <t>Investice</t>
  </si>
  <si>
    <t>Cena</t>
  </si>
  <si>
    <t>Rok</t>
  </si>
  <si>
    <t>Výrobní hala</t>
  </si>
  <si>
    <t>Strojní zařízení 1</t>
  </si>
  <si>
    <t>Strojní zařízení 2</t>
  </si>
  <si>
    <t>Počítače</t>
  </si>
  <si>
    <t>Auto</t>
  </si>
  <si>
    <t>Vklad</t>
  </si>
  <si>
    <t>Počet let</t>
  </si>
  <si>
    <t>Výběr</t>
  </si>
  <si>
    <t>Úrok</t>
  </si>
  <si>
    <t>Splátka</t>
  </si>
  <si>
    <t>Cena auta</t>
  </si>
  <si>
    <t>Lesingový koeficient</t>
  </si>
  <si>
    <t>Procento akontace</t>
  </si>
  <si>
    <t>Počet splátek (měsíčně)</t>
  </si>
  <si>
    <t>Období</t>
  </si>
  <si>
    <t>Výše půjčky</t>
  </si>
  <si>
    <t>Poček roků</t>
  </si>
  <si>
    <t>Datum půjčky</t>
  </si>
  <si>
    <t>Počáteční vklad</t>
  </si>
  <si>
    <t>Sazby</t>
  </si>
  <si>
    <t>Diskontní</t>
  </si>
  <si>
    <t>Úrok pro pořízení investice</t>
  </si>
  <si>
    <t>Úrok pro výnosy z investice</t>
  </si>
  <si>
    <t>Počet roků</t>
  </si>
  <si>
    <t>Úroková sazba</t>
  </si>
  <si>
    <t>Konec roku</t>
  </si>
  <si>
    <t>Částka</t>
  </si>
  <si>
    <t>Mimořádné splátky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</si>
</sst>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5" formatCode="#,##0\ &quot;Kč&quot;;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0;[Red]0.00"/>
    <numFmt numFmtId="165" formatCode="_(* #,##0.0_);_(* \(#,##0.0\);_(* &quot;-&quot;??_);_(@_)"/>
    <numFmt numFmtId="166" formatCode="0;[Red]0"/>
    <numFmt numFmtId="167" formatCode="0.00_);[Red]\(0.00\)"/>
    <numFmt numFmtId="168" formatCode="0.00_);\(0.00\)"/>
    <numFmt numFmtId="169" formatCode="0.0_);\(0.0\)"/>
    <numFmt numFmtId="170" formatCode="0_);\(0\)"/>
    <numFmt numFmtId="171" formatCode="0.0_);[Red]\(0.0\)"/>
    <numFmt numFmtId="172" formatCode="0%;\(0%\)"/>
    <numFmt numFmtId="173" formatCode="0.000000"/>
    <numFmt numFmtId="174" formatCode="0.0%"/>
    <numFmt numFmtId="175" formatCode="_-* #,##0\ &quot;Kč&quot;_-;\-* #,##0\ &quot;Kč&quot;_-;_-* &quot;-&quot;??\ &quot;Kč&quot;_-;_-@_-"/>
    <numFmt numFmtId="176" formatCode="_-* #,##0\ _K_č_-;\-* #,##0\ _K_č_-;_-* &quot;-&quot;??\ _K_č_-;_-@_-"/>
    <numFmt numFmtId="177" formatCode="#,##0\ &quot;Kč&quot;"/>
    <numFmt numFmtId="178" formatCode="#,##0.00\ &quot;Kč&quot;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vinion"/>
      <charset val="238"/>
    </font>
    <font>
      <sz val="10"/>
      <name val="Arial Unicode MS"/>
      <family val="2"/>
      <charset val="238"/>
    </font>
    <font>
      <sz val="11"/>
      <name val="Calibri"/>
      <family val="2"/>
      <charset val="238"/>
      <scheme val="minor"/>
    </font>
    <font>
      <sz val="8"/>
      <name val="Arial CE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173" fontId="2" fillId="0" borderId="0" applyFill="0" applyBorder="0" applyAlignment="0"/>
    <xf numFmtId="165" fontId="2" fillId="0" borderId="0" applyFill="0" applyBorder="0" applyAlignment="0"/>
    <xf numFmtId="166" fontId="2" fillId="0" borderId="0" applyFill="0" applyBorder="0" applyAlignment="0"/>
    <xf numFmtId="167" fontId="2" fillId="0" borderId="0" applyFill="0" applyBorder="0" applyAlignment="0"/>
    <xf numFmtId="168" fontId="2" fillId="0" borderId="0" applyFill="0" applyBorder="0" applyAlignment="0"/>
    <xf numFmtId="164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0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4" fillId="0" borderId="0" applyFill="0" applyBorder="0" applyAlignment="0"/>
    <xf numFmtId="164" fontId="2" fillId="0" borderId="0" applyFill="0" applyBorder="0" applyAlignment="0"/>
    <xf numFmtId="165" fontId="2" fillId="0" borderId="0" applyFill="0" applyBorder="0" applyAlignment="0"/>
    <xf numFmtId="164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38" fontId="5" fillId="2" borderId="0" applyNumberFormat="0" applyBorder="0" applyAlignment="0" applyProtection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10" fontId="5" fillId="3" borderId="3" applyNumberFormat="0" applyBorder="0" applyAlignment="0" applyProtection="0"/>
    <xf numFmtId="164" fontId="2" fillId="0" borderId="0" applyFill="0" applyBorder="0" applyAlignment="0"/>
    <xf numFmtId="165" fontId="2" fillId="0" borderId="0" applyFill="0" applyBorder="0" applyAlignment="0"/>
    <xf numFmtId="164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44" fontId="1" fillId="0" borderId="0" applyFont="0" applyFill="0" applyBorder="0" applyAlignment="0" applyProtection="0"/>
    <xf numFmtId="172" fontId="2" fillId="0" borderId="0"/>
    <xf numFmtId="0" fontId="2" fillId="0" borderId="0"/>
    <xf numFmtId="168" fontId="2" fillId="0" borderId="0" applyFont="0" applyFill="0" applyBorder="0" applyAlignment="0" applyProtection="0"/>
    <xf numFmtId="172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ill="0" applyBorder="0" applyAlignment="0"/>
    <xf numFmtId="165" fontId="2" fillId="0" borderId="0" applyFill="0" applyBorder="0" applyAlignment="0"/>
    <xf numFmtId="164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9" fontId="1" fillId="0" borderId="0" applyFont="0" applyFill="0" applyBorder="0" applyAlignment="0" applyProtection="0"/>
    <xf numFmtId="49" fontId="4" fillId="0" borderId="0" applyFill="0" applyBorder="0" applyAlignment="0"/>
    <xf numFmtId="170" fontId="2" fillId="0" borderId="0" applyFill="0" applyBorder="0" applyAlignment="0"/>
    <xf numFmtId="171" fontId="2" fillId="0" borderId="0" applyFill="0" applyBorder="0" applyAlignment="0"/>
  </cellStyleXfs>
  <cellXfs count="47">
    <xf numFmtId="0" fontId="0" fillId="0" borderId="0" xfId="0"/>
    <xf numFmtId="0" fontId="7" fillId="0" borderId="0" xfId="0" applyFont="1"/>
    <xf numFmtId="8" fontId="0" fillId="0" borderId="0" xfId="0" applyNumberFormat="1"/>
    <xf numFmtId="0" fontId="9" fillId="0" borderId="0" xfId="0" applyFont="1"/>
    <xf numFmtId="0" fontId="10" fillId="0" borderId="0" xfId="0" applyFont="1"/>
    <xf numFmtId="0" fontId="8" fillId="0" borderId="0" xfId="0" applyFont="1"/>
    <xf numFmtId="0" fontId="7" fillId="0" borderId="0" xfId="31" applyNumberFormat="1" applyFont="1"/>
    <xf numFmtId="175" fontId="0" fillId="0" borderId="0" xfId="0" applyNumberFormat="1"/>
    <xf numFmtId="0" fontId="7" fillId="0" borderId="9" xfId="0" applyFont="1" applyBorder="1" applyAlignment="1">
      <alignment horizontal="left" indent="1"/>
    </xf>
    <xf numFmtId="175" fontId="7" fillId="0" borderId="6" xfId="31" applyNumberFormat="1" applyFont="1" applyFill="1" applyBorder="1"/>
    <xf numFmtId="0" fontId="7" fillId="0" borderId="10" xfId="0" applyFont="1" applyBorder="1" applyAlignment="1">
      <alignment horizontal="left" indent="1"/>
    </xf>
    <xf numFmtId="174" fontId="1" fillId="0" borderId="7" xfId="43" applyNumberFormat="1" applyFill="1" applyBorder="1" applyAlignment="1">
      <alignment horizontal="center"/>
    </xf>
    <xf numFmtId="0" fontId="7" fillId="0" borderId="11" xfId="0" applyFont="1" applyBorder="1" applyAlignment="1">
      <alignment horizontal="left" indent="1"/>
    </xf>
    <xf numFmtId="176" fontId="1" fillId="0" borderId="8" xfId="15" applyNumberFormat="1" applyFill="1" applyBorder="1"/>
    <xf numFmtId="0" fontId="7" fillId="0" borderId="12" xfId="0" applyFont="1" applyBorder="1" applyAlignment="1">
      <alignment horizontal="left" indent="1"/>
    </xf>
    <xf numFmtId="8" fontId="0" fillId="0" borderId="4" xfId="0" applyNumberFormat="1" applyFill="1" applyBorder="1"/>
    <xf numFmtId="0" fontId="7" fillId="0" borderId="13" xfId="0" applyFont="1" applyBorder="1" applyAlignment="1">
      <alignment horizontal="left" indent="1"/>
    </xf>
    <xf numFmtId="8" fontId="0" fillId="0" borderId="5" xfId="0" applyNumberFormat="1" applyBorder="1"/>
    <xf numFmtId="0" fontId="11" fillId="0" borderId="0" xfId="0" applyFont="1"/>
    <xf numFmtId="0" fontId="12" fillId="0" borderId="0" xfId="0" applyFont="1"/>
    <xf numFmtId="177" fontId="12" fillId="0" borderId="0" xfId="0" applyNumberFormat="1" applyFont="1"/>
    <xf numFmtId="8" fontId="12" fillId="0" borderId="0" xfId="0" applyNumberFormat="1" applyFont="1"/>
    <xf numFmtId="0" fontId="14" fillId="0" borderId="3" xfId="0" applyFont="1" applyBorder="1"/>
    <xf numFmtId="0" fontId="12" fillId="0" borderId="15" xfId="0" applyFont="1" applyBorder="1"/>
    <xf numFmtId="177" fontId="12" fillId="0" borderId="15" xfId="0" applyNumberFormat="1" applyFont="1" applyBorder="1"/>
    <xf numFmtId="0" fontId="12" fillId="0" borderId="14" xfId="0" applyFont="1" applyBorder="1"/>
    <xf numFmtId="177" fontId="12" fillId="0" borderId="14" xfId="0" applyNumberFormat="1" applyFont="1" applyBorder="1"/>
    <xf numFmtId="0" fontId="12" fillId="0" borderId="3" xfId="0" applyFont="1" applyBorder="1"/>
    <xf numFmtId="177" fontId="12" fillId="0" borderId="3" xfId="0" applyNumberFormat="1" applyFont="1" applyBorder="1"/>
    <xf numFmtId="10" fontId="12" fillId="0" borderId="3" xfId="0" applyNumberFormat="1" applyFont="1" applyBorder="1"/>
    <xf numFmtId="0" fontId="12" fillId="0" borderId="3" xfId="0" applyFont="1" applyBorder="1" applyAlignment="1">
      <alignment horizontal="center"/>
    </xf>
    <xf numFmtId="178" fontId="12" fillId="0" borderId="0" xfId="0" applyNumberFormat="1" applyFont="1"/>
    <xf numFmtId="0" fontId="14" fillId="0" borderId="3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8" fontId="12" fillId="0" borderId="3" xfId="0" applyNumberFormat="1" applyFont="1" applyBorder="1"/>
    <xf numFmtId="9" fontId="12" fillId="0" borderId="3" xfId="0" applyNumberFormat="1" applyFont="1" applyBorder="1"/>
    <xf numFmtId="9" fontId="12" fillId="0" borderId="0" xfId="0" applyNumberFormat="1" applyFont="1"/>
    <xf numFmtId="14" fontId="12" fillId="0" borderId="3" xfId="0" applyNumberFormat="1" applyFont="1" applyBorder="1"/>
    <xf numFmtId="178" fontId="12" fillId="0" borderId="3" xfId="0" applyNumberFormat="1" applyFont="1" applyBorder="1"/>
    <xf numFmtId="0" fontId="14" fillId="0" borderId="0" xfId="0" applyFont="1" applyAlignment="1">
      <alignment horizontal="center"/>
    </xf>
    <xf numFmtId="0" fontId="12" fillId="0" borderId="15" xfId="0" applyFont="1" applyBorder="1" applyAlignment="1">
      <alignment horizontal="center"/>
    </xf>
    <xf numFmtId="5" fontId="12" fillId="0" borderId="15" xfId="0" applyNumberFormat="1" applyFont="1" applyBorder="1"/>
    <xf numFmtId="174" fontId="12" fillId="0" borderId="3" xfId="0" applyNumberFormat="1" applyFont="1" applyBorder="1"/>
    <xf numFmtId="10" fontId="12" fillId="0" borderId="14" xfId="0" applyNumberFormat="1" applyFont="1" applyBorder="1"/>
    <xf numFmtId="0" fontId="12" fillId="0" borderId="14" xfId="0" applyFont="1" applyBorder="1" applyAlignment="1">
      <alignment horizontal="center"/>
    </xf>
    <xf numFmtId="5" fontId="12" fillId="0" borderId="14" xfId="0" applyNumberFormat="1" applyFont="1" applyBorder="1"/>
  </cellXfs>
  <cellStyles count="4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]_#6 Temps &amp; Contractors" xfId="9"/>
    <cellStyle name="Comma [00]" xfId="10"/>
    <cellStyle name="Comma_#6 Temps &amp; Contractors" xfId="11"/>
    <cellStyle name="Currency [0]_#6 Temps &amp; Contractors" xfId="12"/>
    <cellStyle name="Currency [00]" xfId="13"/>
    <cellStyle name="Currency_#6 Temps &amp; Contractors" xfId="14"/>
    <cellStyle name="Čárka" xfId="15" builtinId="3"/>
    <cellStyle name="Date Short" xfId="16"/>
    <cellStyle name="Enter Currency (0)" xfId="17"/>
    <cellStyle name="Enter Currency (2)" xfId="18"/>
    <cellStyle name="Enter Units (0)" xfId="19"/>
    <cellStyle name="Enter Units (1)" xfId="20"/>
    <cellStyle name="Enter Units (2)" xfId="21"/>
    <cellStyle name="Grey" xfId="22"/>
    <cellStyle name="Header1" xfId="23"/>
    <cellStyle name="Header2" xfId="24"/>
    <cellStyle name="Input [yellow]" xfId="25"/>
    <cellStyle name="Link Currency (0)" xfId="26"/>
    <cellStyle name="Link Currency (2)" xfId="27"/>
    <cellStyle name="Link Units (0)" xfId="28"/>
    <cellStyle name="Link Units (1)" xfId="29"/>
    <cellStyle name="Link Units (2)" xfId="30"/>
    <cellStyle name="Měna" xfId="31" builtinId="4"/>
    <cellStyle name="Normal - Style1" xfId="32"/>
    <cellStyle name="Normal_# 41-Market &amp;Trends" xfId="33"/>
    <cellStyle name="Normální" xfId="0" builtinId="0"/>
    <cellStyle name="Percent [0]" xfId="34"/>
    <cellStyle name="Percent [00]" xfId="35"/>
    <cellStyle name="Percent [2]" xfId="36"/>
    <cellStyle name="Percent_#6 Temps &amp; Contractors" xfId="37"/>
    <cellStyle name="PrePop Currency (0)" xfId="38"/>
    <cellStyle name="PrePop Currency (2)" xfId="39"/>
    <cellStyle name="PrePop Units (0)" xfId="40"/>
    <cellStyle name="PrePop Units (1)" xfId="41"/>
    <cellStyle name="PrePop Units (2)" xfId="42"/>
    <cellStyle name="Procenta" xfId="43" builtinId="5"/>
    <cellStyle name="Text Indent A" xfId="44"/>
    <cellStyle name="Text Indent B" xfId="45"/>
    <cellStyle name="Text Indent C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6"/>
  <sheetViews>
    <sheetView tabSelected="1" workbookViewId="0"/>
  </sheetViews>
  <sheetFormatPr defaultRowHeight="15"/>
  <cols>
    <col min="1" max="3" width="9.140625" style="19"/>
    <col min="4" max="5" width="13.140625" style="19" bestFit="1" customWidth="1"/>
    <col min="6" max="16384" width="9.140625" style="19"/>
  </cols>
  <sheetData>
    <row r="3" spans="2:5">
      <c r="B3" s="34">
        <v>1</v>
      </c>
      <c r="D3" s="27" t="s">
        <v>35</v>
      </c>
      <c r="E3" s="35">
        <v>100000</v>
      </c>
    </row>
    <row r="4" spans="2:5">
      <c r="D4" s="27" t="s">
        <v>20</v>
      </c>
      <c r="E4" s="27">
        <v>10</v>
      </c>
    </row>
    <row r="5" spans="2:5">
      <c r="D5" s="27" t="s">
        <v>19</v>
      </c>
      <c r="E5" s="29">
        <v>2.5000000000000001E-2</v>
      </c>
    </row>
    <row r="6" spans="2:5">
      <c r="D6" s="27" t="s">
        <v>21</v>
      </c>
      <c r="E6" s="36">
        <v>0.15</v>
      </c>
    </row>
    <row r="7" spans="2:5">
      <c r="E7" s="37"/>
    </row>
    <row r="15" spans="2:5">
      <c r="B15" s="34">
        <v>2</v>
      </c>
      <c r="D15" s="27" t="s">
        <v>36</v>
      </c>
      <c r="E15" s="27">
        <v>10</v>
      </c>
    </row>
    <row r="16" spans="2:5">
      <c r="D16" s="27" t="s">
        <v>37</v>
      </c>
      <c r="E16" s="35">
        <v>8000</v>
      </c>
    </row>
    <row r="17" spans="2:5">
      <c r="D17" s="27" t="s">
        <v>38</v>
      </c>
      <c r="E17" s="36">
        <v>0.02</v>
      </c>
    </row>
    <row r="23" spans="2:5">
      <c r="B23" s="34">
        <v>3</v>
      </c>
      <c r="D23" s="27" t="s">
        <v>36</v>
      </c>
      <c r="E23" s="27">
        <v>10</v>
      </c>
    </row>
    <row r="24" spans="2:5">
      <c r="D24" s="27" t="s">
        <v>38</v>
      </c>
      <c r="E24" s="36">
        <v>0.02</v>
      </c>
    </row>
    <row r="25" spans="2:5">
      <c r="D25" s="27" t="s">
        <v>39</v>
      </c>
      <c r="E25" s="35">
        <v>1000</v>
      </c>
    </row>
    <row r="26" spans="2:5">
      <c r="D26" s="27" t="s">
        <v>21</v>
      </c>
      <c r="E26" s="36">
        <v>0.15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6"/>
  <sheetViews>
    <sheetView workbookViewId="0"/>
  </sheetViews>
  <sheetFormatPr defaultRowHeight="15"/>
  <cols>
    <col min="1" max="1" width="9.140625" style="19" customWidth="1"/>
    <col min="2" max="2" width="14.7109375" style="19" customWidth="1"/>
    <col min="3" max="3" width="14.85546875" style="19" customWidth="1"/>
    <col min="4" max="4" width="14" style="19" customWidth="1"/>
    <col min="5" max="5" width="9.140625" style="19"/>
    <col min="6" max="7" width="10.140625" style="19" bestFit="1" customWidth="1"/>
    <col min="8" max="16384" width="9.140625" style="19"/>
  </cols>
  <sheetData>
    <row r="3" spans="2:3">
      <c r="B3" s="27" t="s">
        <v>45</v>
      </c>
      <c r="C3" s="28">
        <v>2500000</v>
      </c>
    </row>
    <row r="4" spans="2:3">
      <c r="B4" s="27" t="s">
        <v>19</v>
      </c>
      <c r="C4" s="36">
        <v>0.08</v>
      </c>
    </row>
    <row r="5" spans="2:3">
      <c r="B5" s="27" t="s">
        <v>46</v>
      </c>
      <c r="C5" s="27">
        <v>20</v>
      </c>
    </row>
    <row r="6" spans="2:3">
      <c r="B6" s="27" t="s">
        <v>47</v>
      </c>
      <c r="C6" s="38">
        <v>41365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3"/>
  <sheetViews>
    <sheetView workbookViewId="0">
      <selection activeCell="M10" sqref="M10"/>
    </sheetView>
  </sheetViews>
  <sheetFormatPr defaultRowHeight="15"/>
  <cols>
    <col min="1" max="1" width="9.140625" style="19"/>
    <col min="2" max="2" width="15.42578125" style="19" customWidth="1"/>
    <col min="3" max="4" width="14.7109375" style="19" bestFit="1" customWidth="1"/>
    <col min="5" max="16384" width="9.140625" style="19"/>
  </cols>
  <sheetData>
    <row r="3" spans="1:5">
      <c r="B3" s="27" t="s">
        <v>45</v>
      </c>
      <c r="C3" s="28">
        <v>6000000</v>
      </c>
    </row>
    <row r="4" spans="1:5">
      <c r="B4" s="27" t="s">
        <v>53</v>
      </c>
      <c r="C4" s="27">
        <v>10</v>
      </c>
    </row>
    <row r="5" spans="1:5">
      <c r="B5" s="27" t="s">
        <v>54</v>
      </c>
      <c r="C5" s="29">
        <v>0.115</v>
      </c>
    </row>
    <row r="7" spans="1:5">
      <c r="B7" s="33" t="s">
        <v>57</v>
      </c>
      <c r="C7" s="33"/>
    </row>
    <row r="9" spans="1:5">
      <c r="B9" s="30" t="s">
        <v>55</v>
      </c>
      <c r="C9" s="30" t="s">
        <v>56</v>
      </c>
    </row>
    <row r="10" spans="1:5">
      <c r="B10" s="27">
        <v>2</v>
      </c>
      <c r="C10" s="28">
        <v>500000</v>
      </c>
    </row>
    <row r="11" spans="1:5">
      <c r="B11" s="27">
        <v>5</v>
      </c>
      <c r="C11" s="28">
        <v>1000000</v>
      </c>
    </row>
    <row r="13" spans="1:5">
      <c r="A13"/>
      <c r="B13"/>
      <c r="C13"/>
      <c r="D13"/>
      <c r="E13"/>
    </row>
    <row r="14" spans="1:5">
      <c r="A14"/>
      <c r="B14"/>
      <c r="C14"/>
      <c r="D14"/>
      <c r="E14"/>
    </row>
    <row r="15" spans="1:5">
      <c r="A15"/>
      <c r="B15"/>
      <c r="C15"/>
      <c r="D15"/>
      <c r="E15"/>
    </row>
    <row r="16" spans="1:5">
      <c r="A16"/>
      <c r="B16"/>
      <c r="C16"/>
      <c r="D16"/>
      <c r="E16"/>
    </row>
    <row r="17" spans="1:5">
      <c r="A17"/>
      <c r="B17"/>
      <c r="C17"/>
      <c r="D17"/>
      <c r="E17"/>
    </row>
    <row r="18" spans="1:5">
      <c r="A18"/>
      <c r="B18"/>
      <c r="C18"/>
      <c r="D18"/>
      <c r="E18"/>
    </row>
    <row r="19" spans="1:5">
      <c r="A19"/>
      <c r="B19"/>
      <c r="C19"/>
      <c r="D19"/>
      <c r="E19"/>
    </row>
    <row r="20" spans="1:5">
      <c r="A20"/>
      <c r="B20"/>
      <c r="C20"/>
      <c r="D20"/>
      <c r="E20"/>
    </row>
    <row r="21" spans="1:5">
      <c r="A21"/>
      <c r="B21"/>
      <c r="C21"/>
      <c r="D21"/>
      <c r="E21"/>
    </row>
    <row r="22" spans="1:5">
      <c r="A22"/>
      <c r="B22"/>
      <c r="C22"/>
      <c r="D22"/>
      <c r="E22"/>
    </row>
    <row r="23" spans="1:5">
      <c r="D23" s="31"/>
    </row>
  </sheetData>
  <mergeCells count="1">
    <mergeCell ref="B7:C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6"/>
  <sheetViews>
    <sheetView workbookViewId="0"/>
  </sheetViews>
  <sheetFormatPr defaultRowHeight="15"/>
  <cols>
    <col min="1" max="1" width="9.140625" style="19"/>
    <col min="2" max="2" width="21.42578125" style="19" customWidth="1"/>
    <col min="3" max="3" width="14.85546875" style="19" customWidth="1"/>
    <col min="4" max="6" width="9.140625" style="19"/>
    <col min="7" max="7" width="14.7109375" style="19" customWidth="1"/>
    <col min="8" max="8" width="13.140625" style="19" customWidth="1"/>
    <col min="9" max="9" width="13.42578125" style="19" customWidth="1"/>
    <col min="10" max="10" width="15.5703125" style="19" customWidth="1"/>
    <col min="11" max="16384" width="9.140625" style="19"/>
  </cols>
  <sheetData>
    <row r="3" spans="2:3">
      <c r="B3" s="27" t="s">
        <v>40</v>
      </c>
      <c r="C3" s="39">
        <v>650000</v>
      </c>
    </row>
    <row r="4" spans="2:3">
      <c r="B4" s="27" t="s">
        <v>41</v>
      </c>
      <c r="C4" s="27">
        <v>1.1000000000000001</v>
      </c>
    </row>
    <row r="5" spans="2:3">
      <c r="B5" s="27" t="s">
        <v>43</v>
      </c>
      <c r="C5" s="27">
        <v>36</v>
      </c>
    </row>
    <row r="6" spans="2:3">
      <c r="B6" s="27" t="s">
        <v>42</v>
      </c>
      <c r="C6" s="36">
        <v>0.3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7"/>
  <sheetViews>
    <sheetView workbookViewId="0">
      <selection activeCell="B16" sqref="B16"/>
    </sheetView>
  </sheetViews>
  <sheetFormatPr defaultRowHeight="15"/>
  <cols>
    <col min="1" max="2" width="9.140625" style="19"/>
    <col min="3" max="3" width="15.28515625" style="19" bestFit="1" customWidth="1"/>
    <col min="4" max="4" width="9.140625" style="19"/>
    <col min="5" max="5" width="12.28515625" style="19" bestFit="1" customWidth="1"/>
    <col min="6" max="6" width="11.28515625" style="19" bestFit="1" customWidth="1"/>
    <col min="7" max="7" width="9.140625" style="19"/>
    <col min="8" max="8" width="14" style="19" bestFit="1" customWidth="1"/>
    <col min="9" max="15" width="9.140625" style="19"/>
    <col min="16" max="16" width="10.140625" style="19" bestFit="1" customWidth="1"/>
    <col min="17" max="16384" width="9.140625" style="19"/>
  </cols>
  <sheetData>
    <row r="4" spans="2:16">
      <c r="B4" s="32" t="s">
        <v>26</v>
      </c>
      <c r="C4" s="22" t="s">
        <v>27</v>
      </c>
      <c r="D4" s="32" t="s">
        <v>22</v>
      </c>
      <c r="E4" s="32" t="s">
        <v>28</v>
      </c>
      <c r="F4" s="32" t="s">
        <v>29</v>
      </c>
      <c r="G4"/>
      <c r="H4"/>
      <c r="M4" s="32" t="s">
        <v>22</v>
      </c>
      <c r="N4" s="32" t="s">
        <v>23</v>
      </c>
      <c r="O4" s="32" t="s">
        <v>24</v>
      </c>
      <c r="P4" s="32" t="s">
        <v>25</v>
      </c>
    </row>
    <row r="5" spans="2:16">
      <c r="B5" s="23">
        <v>1</v>
      </c>
      <c r="C5" s="23" t="s">
        <v>30</v>
      </c>
      <c r="D5" s="23">
        <v>5</v>
      </c>
      <c r="E5" s="24">
        <v>36000000</v>
      </c>
      <c r="F5" s="23">
        <v>2004</v>
      </c>
      <c r="G5"/>
      <c r="H5"/>
      <c r="M5" s="27">
        <v>1</v>
      </c>
      <c r="N5" s="27">
        <v>3</v>
      </c>
      <c r="O5" s="29">
        <v>0.2</v>
      </c>
      <c r="P5" s="27">
        <v>3</v>
      </c>
    </row>
    <row r="6" spans="2:16">
      <c r="B6" s="23">
        <v>2</v>
      </c>
      <c r="C6" s="23" t="s">
        <v>31</v>
      </c>
      <c r="D6" s="23">
        <v>2</v>
      </c>
      <c r="E6" s="24">
        <v>14700000</v>
      </c>
      <c r="F6" s="23">
        <v>2016</v>
      </c>
      <c r="G6"/>
      <c r="H6"/>
      <c r="M6" s="27">
        <v>2</v>
      </c>
      <c r="N6" s="27">
        <v>5</v>
      </c>
      <c r="O6" s="29">
        <v>0.11</v>
      </c>
      <c r="P6" s="27">
        <v>5</v>
      </c>
    </row>
    <row r="7" spans="2:16">
      <c r="B7" s="23">
        <v>3</v>
      </c>
      <c r="C7" s="23" t="s">
        <v>32</v>
      </c>
      <c r="D7" s="23">
        <v>2</v>
      </c>
      <c r="E7" s="24">
        <v>6470000</v>
      </c>
      <c r="F7" s="23">
        <v>2018</v>
      </c>
      <c r="G7"/>
      <c r="H7"/>
      <c r="M7" s="27">
        <v>3</v>
      </c>
      <c r="N7" s="27">
        <v>10</v>
      </c>
      <c r="O7" s="29">
        <v>5.5E-2</v>
      </c>
      <c r="P7" s="27">
        <v>10</v>
      </c>
    </row>
    <row r="8" spans="2:16">
      <c r="B8" s="23">
        <v>4</v>
      </c>
      <c r="C8" s="23" t="s">
        <v>33</v>
      </c>
      <c r="D8" s="23">
        <v>1</v>
      </c>
      <c r="E8" s="24">
        <v>1402000</v>
      </c>
      <c r="F8" s="23">
        <v>2018</v>
      </c>
      <c r="G8"/>
      <c r="H8"/>
      <c r="M8" s="27">
        <v>4</v>
      </c>
      <c r="N8" s="27">
        <v>20</v>
      </c>
      <c r="O8" s="29">
        <v>2.1499999999999998E-2</v>
      </c>
      <c r="P8" s="27">
        <v>20</v>
      </c>
    </row>
    <row r="9" spans="2:16">
      <c r="B9" s="25">
        <v>5</v>
      </c>
      <c r="C9" s="25" t="s">
        <v>34</v>
      </c>
      <c r="D9" s="25">
        <v>2</v>
      </c>
      <c r="E9" s="26">
        <v>10023000</v>
      </c>
      <c r="F9" s="25">
        <v>2014</v>
      </c>
      <c r="G9"/>
      <c r="H9"/>
      <c r="M9" s="27">
        <v>5</v>
      </c>
      <c r="N9" s="27">
        <v>30</v>
      </c>
      <c r="O9" s="29">
        <v>1.4E-2</v>
      </c>
      <c r="P9" s="27">
        <v>30</v>
      </c>
    </row>
    <row r="10" spans="2:16">
      <c r="C10"/>
      <c r="D10"/>
      <c r="E10"/>
      <c r="F10"/>
      <c r="G10"/>
      <c r="H10"/>
      <c r="I10"/>
      <c r="M10" s="27">
        <v>6</v>
      </c>
      <c r="N10" s="27">
        <v>50</v>
      </c>
      <c r="O10" s="29">
        <v>1.0200000000000001E-2</v>
      </c>
      <c r="P10" s="27">
        <v>50</v>
      </c>
    </row>
    <row r="11" spans="2:16">
      <c r="G11"/>
      <c r="H11"/>
    </row>
    <row r="14" spans="2:16">
      <c r="F14" s="20"/>
    </row>
    <row r="15" spans="2:16">
      <c r="F15" s="21"/>
    </row>
    <row r="16" spans="2:16">
      <c r="F16" s="21"/>
      <c r="G16" s="21"/>
    </row>
    <row r="17" spans="6:6">
      <c r="F17" s="20"/>
    </row>
  </sheetData>
  <phoneticPr fontId="13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F29"/>
  <sheetViews>
    <sheetView showGridLines="0" workbookViewId="0"/>
  </sheetViews>
  <sheetFormatPr defaultRowHeight="12.75"/>
  <cols>
    <col min="1" max="1" width="23.85546875" customWidth="1"/>
    <col min="2" max="2" width="19" bestFit="1" customWidth="1"/>
    <col min="3" max="4" width="5.5703125" customWidth="1"/>
    <col min="5" max="5" width="26.28515625" customWidth="1"/>
    <col min="6" max="6" width="14.85546875" customWidth="1"/>
    <col min="7" max="7" width="11.5703125" bestFit="1" customWidth="1"/>
  </cols>
  <sheetData>
    <row r="1" spans="1:6">
      <c r="A1" s="4" t="s">
        <v>9</v>
      </c>
    </row>
    <row r="3" spans="1:6">
      <c r="A3" s="3" t="s">
        <v>17</v>
      </c>
    </row>
    <row r="4" spans="1:6">
      <c r="A4" s="3" t="s">
        <v>18</v>
      </c>
    </row>
    <row r="6" spans="1:6" ht="13.5" thickBot="1">
      <c r="E6" s="1" t="s">
        <v>3</v>
      </c>
    </row>
    <row r="7" spans="1:6">
      <c r="A7" s="8" t="s">
        <v>1</v>
      </c>
      <c r="B7" s="9">
        <v>1000000</v>
      </c>
      <c r="E7" t="s">
        <v>4</v>
      </c>
      <c r="F7" s="2">
        <f>IPMT((B8-B9)/12,1,B10*12,B7)</f>
        <v>-4999.9999999999991</v>
      </c>
    </row>
    <row r="8" spans="1:6">
      <c r="A8" s="10" t="s">
        <v>5</v>
      </c>
      <c r="B8" s="11">
        <v>0.08</v>
      </c>
      <c r="E8" t="s">
        <v>6</v>
      </c>
      <c r="F8" s="2">
        <f>PPMT((B8-B9)/12,1,B10*12,B7)</f>
        <v>-6102.0501941649427</v>
      </c>
    </row>
    <row r="9" spans="1:6">
      <c r="A9" s="10" t="s">
        <v>10</v>
      </c>
      <c r="B9" s="11">
        <v>0.02</v>
      </c>
      <c r="E9" s="5" t="s">
        <v>7</v>
      </c>
      <c r="F9" s="2">
        <f>+F8+F7</f>
        <v>-11102.050194164942</v>
      </c>
    </row>
    <row r="10" spans="1:6" ht="13.5" thickBot="1">
      <c r="A10" s="12" t="s">
        <v>2</v>
      </c>
      <c r="B10" s="13">
        <v>10</v>
      </c>
      <c r="C10" t="s">
        <v>0</v>
      </c>
    </row>
    <row r="11" spans="1:6" ht="13.5" thickBot="1">
      <c r="A11" s="14" t="s">
        <v>8</v>
      </c>
      <c r="B11" s="15">
        <f>PMT(B8/12,B10*12,B7)</f>
        <v>-12132.759435535692</v>
      </c>
      <c r="E11" s="6" t="s">
        <v>12</v>
      </c>
    </row>
    <row r="12" spans="1:6" ht="13.5" thickBot="1">
      <c r="A12" s="16" t="s">
        <v>11</v>
      </c>
      <c r="B12" s="17">
        <f>PMT((B8-B9)/12,B10*12,B7)</f>
        <v>-11102.050194164944</v>
      </c>
      <c r="E12" t="s">
        <v>4</v>
      </c>
      <c r="F12" s="2">
        <f>IPMT((B8-B9)/12,60,B10*12,B7)</f>
        <v>-2912.2478705201984</v>
      </c>
    </row>
    <row r="13" spans="1:6">
      <c r="B13" s="7"/>
      <c r="E13" t="s">
        <v>6</v>
      </c>
      <c r="F13" s="2">
        <f>PPMT((B8-B9)/12,60,B10*12,B7)</f>
        <v>-8189.8023236447443</v>
      </c>
    </row>
    <row r="14" spans="1:6">
      <c r="E14" s="5" t="s">
        <v>7</v>
      </c>
      <c r="F14" s="2">
        <f>+F13+F12</f>
        <v>-11102.050194164942</v>
      </c>
    </row>
    <row r="15" spans="1:6">
      <c r="F15" s="2"/>
    </row>
    <row r="16" spans="1:6">
      <c r="E16" s="6" t="s">
        <v>13</v>
      </c>
    </row>
    <row r="17" spans="1:6">
      <c r="E17" t="s">
        <v>4</v>
      </c>
      <c r="F17" s="2">
        <f>IPMT((B8-B9)/12,119,B10*12,B7)</f>
        <v>-110.19336471523337</v>
      </c>
    </row>
    <row r="18" spans="1:6">
      <c r="E18" t="s">
        <v>6</v>
      </c>
      <c r="F18" s="2">
        <f>PPMT((B8-B9)/12,119,B10*12,B7)</f>
        <v>-10991.856829449709</v>
      </c>
    </row>
    <row r="19" spans="1:6">
      <c r="E19" s="5" t="s">
        <v>7</v>
      </c>
      <c r="F19" s="2">
        <f>+F18+F17</f>
        <v>-11102.050194164942</v>
      </c>
    </row>
    <row r="20" spans="1:6">
      <c r="F20" s="2"/>
    </row>
    <row r="21" spans="1:6">
      <c r="B21" s="2"/>
    </row>
    <row r="25" spans="1:6">
      <c r="A25" s="18"/>
    </row>
    <row r="29" spans="1:6">
      <c r="A29" s="18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1"/>
  <sheetViews>
    <sheetView workbookViewId="0"/>
  </sheetViews>
  <sheetFormatPr defaultRowHeight="15"/>
  <cols>
    <col min="1" max="1" width="9.140625" style="19"/>
    <col min="2" max="2" width="14.5703125" style="19" customWidth="1"/>
    <col min="3" max="5" width="16.85546875" style="19" bestFit="1" customWidth="1"/>
    <col min="6" max="6" width="9.140625" style="19"/>
    <col min="7" max="7" width="25.85546875" style="19" bestFit="1" customWidth="1"/>
    <col min="8" max="10" width="9.140625" style="19"/>
    <col min="11" max="11" width="16.85546875" style="19" bestFit="1" customWidth="1"/>
    <col min="12" max="16384" width="9.140625" style="19"/>
  </cols>
  <sheetData>
    <row r="3" spans="2:8">
      <c r="B3" s="32" t="s">
        <v>44</v>
      </c>
      <c r="C3" s="32" t="s">
        <v>14</v>
      </c>
      <c r="D3" s="32" t="s">
        <v>15</v>
      </c>
      <c r="E3" s="32" t="s">
        <v>16</v>
      </c>
      <c r="G3" s="40" t="s">
        <v>49</v>
      </c>
      <c r="H3" s="40"/>
    </row>
    <row r="4" spans="2:8">
      <c r="B4" s="41" t="s">
        <v>48</v>
      </c>
      <c r="C4" s="24">
        <v>-25000000</v>
      </c>
      <c r="D4" s="24">
        <v>-25000000</v>
      </c>
      <c r="E4" s="24">
        <v>-25000000</v>
      </c>
    </row>
    <row r="5" spans="2:8">
      <c r="B5" s="41">
        <v>1</v>
      </c>
      <c r="C5" s="42">
        <v>10000000</v>
      </c>
      <c r="D5" s="42">
        <v>4000000</v>
      </c>
      <c r="E5" s="42">
        <v>1000000</v>
      </c>
      <c r="G5" s="27" t="s">
        <v>50</v>
      </c>
      <c r="H5" s="36">
        <v>0.03</v>
      </c>
    </row>
    <row r="6" spans="2:8">
      <c r="B6" s="41">
        <v>2</v>
      </c>
      <c r="C6" s="42">
        <v>10000000</v>
      </c>
      <c r="D6" s="42">
        <v>5000000</v>
      </c>
      <c r="E6" s="42">
        <v>2000000</v>
      </c>
      <c r="G6" s="27" t="s">
        <v>51</v>
      </c>
      <c r="H6" s="43">
        <v>0.11</v>
      </c>
    </row>
    <row r="7" spans="2:8">
      <c r="B7" s="41">
        <v>3</v>
      </c>
      <c r="C7" s="42">
        <v>5000000</v>
      </c>
      <c r="D7" s="42">
        <v>5000000</v>
      </c>
      <c r="E7" s="42">
        <v>3000000</v>
      </c>
      <c r="G7" s="27" t="s">
        <v>52</v>
      </c>
      <c r="H7" s="44">
        <v>6.5000000000000002E-2</v>
      </c>
    </row>
    <row r="8" spans="2:8">
      <c r="B8" s="41">
        <v>4</v>
      </c>
      <c r="C8" s="42">
        <v>5000000</v>
      </c>
      <c r="D8" s="42">
        <v>18000000</v>
      </c>
      <c r="E8" s="42">
        <v>4000000</v>
      </c>
    </row>
    <row r="9" spans="2:8">
      <c r="B9" s="41">
        <v>5</v>
      </c>
      <c r="C9" s="42">
        <v>4000000</v>
      </c>
      <c r="D9" s="42">
        <v>5000000</v>
      </c>
      <c r="E9" s="42">
        <v>7000000</v>
      </c>
    </row>
    <row r="10" spans="2:8">
      <c r="B10" s="45">
        <v>6</v>
      </c>
      <c r="C10" s="46">
        <v>4000000</v>
      </c>
      <c r="D10" s="46">
        <v>4000000</v>
      </c>
      <c r="E10" s="46">
        <v>25000000</v>
      </c>
    </row>
    <row r="11" spans="2:8">
      <c r="C11" s="20"/>
    </row>
  </sheetData>
  <mergeCells count="1">
    <mergeCell ref="G3:H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Úročení</vt:lpstr>
      <vt:lpstr>Hypotéka</vt:lpstr>
      <vt:lpstr>Mimořádné splátky</vt:lpstr>
      <vt:lpstr>Leasing</vt:lpstr>
      <vt:lpstr>Odpisy</vt:lpstr>
      <vt:lpstr>Půjčka-hypotéka</vt:lpstr>
      <vt:lpstr>Investice</vt:lpstr>
    </vt:vector>
  </TitlesOfParts>
  <Company>JUBELA,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Bures Michal</cp:lastModifiedBy>
  <dcterms:created xsi:type="dcterms:W3CDTF">2003-05-30T09:35:58Z</dcterms:created>
  <dcterms:modified xsi:type="dcterms:W3CDTF">2019-07-25T13:08:50Z</dcterms:modified>
</cp:coreProperties>
</file>